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6780" yWindow="-90" windowWidth="12120" windowHeight="9060"/>
  </bookViews>
  <sheets>
    <sheet name="Квитанция 43-99" sheetId="24" r:id="rId1"/>
  </sheets>
  <definedNames>
    <definedName name="_xlnm.Print_Area" localSheetId="0">'Квитанция 43-99'!$F$1:$P$45</definedName>
  </definedNames>
  <calcPr calcId="124519"/>
</workbook>
</file>

<file path=xl/calcChain.xml><?xml version="1.0" encoding="utf-8"?>
<calcChain xmlns="http://schemas.openxmlformats.org/spreadsheetml/2006/main">
  <c r="I12" i="24"/>
  <c r="G4"/>
  <c r="I7"/>
  <c r="A9"/>
  <c r="G7"/>
  <c r="G27"/>
  <c r="B9"/>
  <c r="C9"/>
  <c r="D9"/>
  <c r="E9"/>
  <c r="M9"/>
  <c r="M29"/>
  <c r="G10"/>
  <c r="M30"/>
  <c r="M14"/>
  <c r="O14"/>
  <c r="A16"/>
  <c r="B16"/>
  <c r="C16"/>
  <c r="O32"/>
  <c r="G16"/>
  <c r="G24"/>
  <c r="G25"/>
  <c r="G26"/>
  <c r="K26"/>
  <c r="N26"/>
  <c r="I27"/>
  <c r="G28"/>
  <c r="G29"/>
  <c r="G30"/>
  <c r="H32"/>
  <c r="N35"/>
  <c r="O34" s="1"/>
  <c r="G36"/>
  <c r="H36"/>
  <c r="I36"/>
  <c r="J36"/>
  <c r="K36"/>
  <c r="L36"/>
  <c r="M36"/>
  <c r="N36"/>
  <c r="O36"/>
  <c r="P36"/>
  <c r="O39" s="1"/>
  <c r="A3"/>
  <c r="B3"/>
  <c r="P45"/>
  <c r="I35"/>
  <c r="K14"/>
  <c r="K34"/>
  <c r="M34"/>
</calcChain>
</file>

<file path=xl/sharedStrings.xml><?xml version="1.0" encoding="utf-8"?>
<sst xmlns="http://schemas.openxmlformats.org/spreadsheetml/2006/main" count="55" uniqueCount="37">
  <si>
    <t xml:space="preserve">    КВИТАНЦИЯ</t>
  </si>
  <si>
    <t>Вид услуги</t>
  </si>
  <si>
    <t>Перерасчет за предыдущие месяцы</t>
  </si>
  <si>
    <t>Итого к оплате</t>
  </si>
  <si>
    <t>Всего к оплате</t>
  </si>
  <si>
    <t>Оплачено</t>
  </si>
  <si>
    <t xml:space="preserve">    ИЗВЕЩЕНИЕ</t>
  </si>
  <si>
    <t>Учреждение</t>
  </si>
  <si>
    <t xml:space="preserve">Счет от: </t>
  </si>
  <si>
    <t xml:space="preserve">Задолжен-ность на </t>
  </si>
  <si>
    <t>Дни</t>
  </si>
  <si>
    <t xml:space="preserve">Лицевой счет </t>
  </si>
  <si>
    <t xml:space="preserve">Задолжен-
ность на </t>
  </si>
  <si>
    <t>Вставка данных</t>
  </si>
  <si>
    <t>Финуправление администрации Нижнетуринского ГО</t>
  </si>
  <si>
    <t>МАДОУ д/с "Чайка"</t>
  </si>
  <si>
    <t>65715000</t>
  </si>
  <si>
    <t>668101001</t>
  </si>
  <si>
    <t>40701810062503000004</t>
  </si>
  <si>
    <t>046577795</t>
  </si>
  <si>
    <t>30906240320</t>
  </si>
  <si>
    <t>ПАО КБ "УБРИР"</t>
  </si>
  <si>
    <t>30101810900000000795</t>
  </si>
  <si>
    <t>00007010000000000130;29676576</t>
  </si>
  <si>
    <t>Родительская плата</t>
  </si>
  <si>
    <t>00007010000000000130</t>
  </si>
  <si>
    <t>Земцов  Николай  Сергеевич</t>
  </si>
  <si>
    <t xml:space="preserve">Земцов Савелий Николаевич </t>
  </si>
  <si>
    <t>Наименование д/с, л/с</t>
  </si>
  <si>
    <t>Р/счет</t>
  </si>
  <si>
    <t>ИНН</t>
  </si>
  <si>
    <t>КПП</t>
  </si>
  <si>
    <t>ПАО КБ " УБРИР" БИК</t>
  </si>
  <si>
    <t>к/счет</t>
  </si>
  <si>
    <t>Плательщик: ФИО</t>
  </si>
  <si>
    <t>за:</t>
  </si>
  <si>
    <t>Оплатить до: 15.01.2017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</si>
</sst>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15">
    <font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7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20"/>
      <name val="BC Code 128"/>
    </font>
    <font>
      <b/>
      <sz val="7"/>
      <name val="Arial Cyr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/>
    <xf numFmtId="0" fontId="7" fillId="0" borderId="2" xfId="0" applyFont="1" applyBorder="1" applyAlignment="1">
      <alignment horizont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14" fontId="4" fillId="0" borderId="0" xfId="0" applyNumberFormat="1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49" fontId="11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0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left"/>
    </xf>
    <xf numFmtId="0" fontId="4" fillId="0" borderId="0" xfId="0" applyNumberFormat="1" applyFont="1"/>
    <xf numFmtId="0" fontId="2" fillId="0" borderId="0" xfId="0" applyFont="1" applyAlignment="1">
      <alignment horizontal="right"/>
    </xf>
    <xf numFmtId="1" fontId="4" fillId="0" borderId="4" xfId="0" applyNumberFormat="1" applyFont="1" applyBorder="1" applyAlignment="1">
      <alignment horizontal="center" vertical="top" shrinkToFit="1"/>
    </xf>
    <xf numFmtId="2" fontId="4" fillId="0" borderId="4" xfId="0" applyNumberFormat="1" applyFont="1" applyBorder="1" applyAlignment="1">
      <alignment vertical="top" shrinkToFit="1"/>
    </xf>
    <xf numFmtId="49" fontId="9" fillId="0" borderId="0" xfId="1" applyNumberFormat="1" applyFont="1" applyBorder="1" applyAlignment="1">
      <alignment horizontal="left" vertical="top"/>
    </xf>
    <xf numFmtId="0" fontId="2" fillId="0" borderId="1" xfId="0" applyFont="1" applyBorder="1" applyAlignment="1"/>
    <xf numFmtId="14" fontId="3" fillId="0" borderId="0" xfId="0" applyNumberFormat="1" applyFont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3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49" fontId="0" fillId="0" borderId="7" xfId="0" applyNumberFormat="1" applyBorder="1" applyAlignment="1"/>
    <xf numFmtId="0" fontId="7" fillId="0" borderId="10" xfId="0" applyFont="1" applyBorder="1" applyAlignment="1">
      <alignment vertical="top" wrapText="1"/>
    </xf>
    <xf numFmtId="0" fontId="2" fillId="0" borderId="10" xfId="0" applyFont="1" applyBorder="1" applyAlignment="1"/>
    <xf numFmtId="49" fontId="10" fillId="0" borderId="0" xfId="0" applyNumberFormat="1" applyFont="1" applyBorder="1" applyAlignment="1">
      <alignment horizontal="left" vertical="center"/>
    </xf>
    <xf numFmtId="0" fontId="2" fillId="0" borderId="11" xfId="0" applyFont="1" applyBorder="1"/>
    <xf numFmtId="0" fontId="2" fillId="0" borderId="12" xfId="0" applyFont="1" applyBorder="1" applyAlignment="1"/>
    <xf numFmtId="0" fontId="7" fillId="0" borderId="4" xfId="0" applyFont="1" applyBorder="1" applyAlignment="1">
      <alignment vertical="top" shrinkToFit="1"/>
    </xf>
    <xf numFmtId="0" fontId="4" fillId="0" borderId="4" xfId="0" applyFont="1" applyBorder="1" applyAlignment="1">
      <alignment vertical="top" shrinkToFit="1"/>
    </xf>
    <xf numFmtId="0" fontId="4" fillId="0" borderId="0" xfId="0" applyFont="1" applyBorder="1" applyAlignment="1">
      <alignment vertical="top" shrinkToFit="1"/>
    </xf>
    <xf numFmtId="2" fontId="4" fillId="0" borderId="0" xfId="0" applyNumberFormat="1" applyFont="1" applyBorder="1" applyAlignment="1">
      <alignment vertical="top" shrinkToFit="1"/>
    </xf>
    <xf numFmtId="2" fontId="4" fillId="0" borderId="4" xfId="0" applyNumberFormat="1" applyFont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wrapText="1"/>
    </xf>
    <xf numFmtId="0" fontId="11" fillId="0" borderId="10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13" fillId="0" borderId="16" xfId="0" applyNumberFormat="1" applyFont="1" applyBorder="1" applyAlignment="1">
      <alignment horizontal="left" vertical="center"/>
    </xf>
    <xf numFmtId="0" fontId="14" fillId="0" borderId="17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7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13" xfId="0" applyFont="1" applyBorder="1" applyAlignment="1">
      <alignment shrinkToFit="1"/>
    </xf>
    <xf numFmtId="0" fontId="0" fillId="0" borderId="14" xfId="0" applyBorder="1" applyAlignment="1">
      <alignment shrinkToFit="1"/>
    </xf>
    <xf numFmtId="2" fontId="6" fillId="0" borderId="13" xfId="0" applyNumberFormat="1" applyFont="1" applyBorder="1" applyAlignment="1">
      <alignment horizontal="right"/>
    </xf>
    <xf numFmtId="0" fontId="0" fillId="0" borderId="14" xfId="0" applyBorder="1" applyAlignment="1">
      <alignment horizontal="right"/>
    </xf>
    <xf numFmtId="0" fontId="4" fillId="0" borderId="5" xfId="0" applyFont="1" applyBorder="1" applyAlignment="1">
      <alignment vertical="top" shrinkToFit="1"/>
    </xf>
    <xf numFmtId="0" fontId="4" fillId="0" borderId="15" xfId="0" applyFont="1" applyBorder="1" applyAlignment="1">
      <alignment vertical="top" shrinkToFit="1"/>
    </xf>
  </cellXfs>
  <cellStyles count="4">
    <cellStyle name="Денежный" xfId="1" builtinId="4"/>
    <cellStyle name="Денежный 2" xfId="2"/>
    <cellStyle name="Обычный" xfId="0" builtinId="0"/>
    <cellStyle name="Обычный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/>
  <dimension ref="A1:AE45"/>
  <sheetViews>
    <sheetView showGridLines="0" tabSelected="1" topLeftCell="F4" workbookViewId="0">
      <selection activeCell="AA8" sqref="AA8"/>
    </sheetView>
  </sheetViews>
  <sheetFormatPr defaultRowHeight="12"/>
  <cols>
    <col min="1" max="1" width="15" style="1" hidden="1" customWidth="1"/>
    <col min="2" max="5" width="9.140625" style="1" hidden="1" customWidth="1"/>
    <col min="6" max="6" width="20.7109375" style="1" customWidth="1"/>
    <col min="7" max="7" width="7.28515625" style="1" customWidth="1"/>
    <col min="8" max="8" width="14" style="1" customWidth="1"/>
    <col min="9" max="9" width="7.140625" style="1" customWidth="1"/>
    <col min="10" max="10" width="3.28515625" style="1" customWidth="1"/>
    <col min="11" max="11" width="7" style="1" customWidth="1"/>
    <col min="12" max="12" width="7.85546875" style="1" customWidth="1"/>
    <col min="13" max="13" width="7" style="1" customWidth="1"/>
    <col min="14" max="15" width="7.7109375" style="1" customWidth="1"/>
    <col min="16" max="16" width="11.28515625" style="1" customWidth="1"/>
    <col min="17" max="26" width="9.140625" style="1" hidden="1" customWidth="1"/>
    <col min="27" max="16384" width="9.140625" style="1"/>
  </cols>
  <sheetData>
    <row r="1" spans="1:31" ht="18.75" hidden="1" customHeight="1">
      <c r="A1" s="3" t="s">
        <v>14</v>
      </c>
      <c r="B1" s="3" t="s">
        <v>15</v>
      </c>
      <c r="C1" s="10" t="s">
        <v>16</v>
      </c>
      <c r="D1" s="3" t="s">
        <v>15</v>
      </c>
      <c r="E1" s="3">
        <v>99</v>
      </c>
      <c r="F1" s="6">
        <v>6624006893</v>
      </c>
      <c r="G1" s="10" t="s">
        <v>17</v>
      </c>
      <c r="H1" s="6"/>
      <c r="I1" s="6"/>
      <c r="J1" s="6"/>
      <c r="K1" s="6"/>
      <c r="L1" s="6"/>
      <c r="M1" s="6"/>
      <c r="N1" s="6"/>
      <c r="O1" s="6"/>
      <c r="P1" s="6"/>
    </row>
    <row r="2" spans="1:31" ht="18.75" hidden="1" customHeight="1">
      <c r="A2" s="10" t="s">
        <v>18</v>
      </c>
      <c r="B2" s="10" t="s">
        <v>19</v>
      </c>
      <c r="D2" s="10" t="s">
        <v>20</v>
      </c>
      <c r="E2" s="3" t="s">
        <v>21</v>
      </c>
      <c r="F2" s="10" t="s">
        <v>22</v>
      </c>
      <c r="G2" s="6"/>
      <c r="H2" s="6"/>
      <c r="I2" s="6"/>
      <c r="J2" s="6"/>
      <c r="K2" s="6"/>
      <c r="L2" s="6"/>
      <c r="M2" s="6"/>
      <c r="N2" s="6"/>
      <c r="O2" s="6"/>
      <c r="P2" s="6"/>
    </row>
    <row r="3" spans="1:31" ht="18.75" hidden="1" customHeight="1">
      <c r="A3" s="1">
        <f>D3</f>
        <v>43770</v>
      </c>
      <c r="B3" s="14">
        <f>DATE(YEAR(A3),MONTH(A3),G3)</f>
        <v>43784</v>
      </c>
      <c r="C3" s="3">
        <v>1</v>
      </c>
      <c r="D3" s="14">
        <v>43770</v>
      </c>
      <c r="E3" s="14">
        <v>43739</v>
      </c>
      <c r="F3" s="47"/>
      <c r="G3" s="47">
        <v>15</v>
      </c>
      <c r="H3" s="47">
        <v>0</v>
      </c>
      <c r="I3" s="47"/>
      <c r="J3" s="47"/>
      <c r="K3" s="47"/>
      <c r="L3" s="47"/>
      <c r="M3" s="47"/>
      <c r="N3" s="47"/>
      <c r="O3" s="47"/>
      <c r="P3" s="47"/>
      <c r="V3" s="1">
        <v>1</v>
      </c>
      <c r="W3" s="1">
        <v>1</v>
      </c>
    </row>
    <row r="4" spans="1:31" ht="9.9499999999999993" customHeight="1">
      <c r="A4" s="3" t="s">
        <v>23</v>
      </c>
      <c r="B4" s="3"/>
      <c r="C4" s="10"/>
      <c r="D4" s="3"/>
      <c r="E4" s="4"/>
      <c r="F4" s="35"/>
      <c r="G4" s="55" t="str">
        <f>$A$1</f>
        <v>Финуправление администрации Нижнетуринского ГО</v>
      </c>
      <c r="H4" s="56"/>
      <c r="I4" s="56"/>
      <c r="J4" s="56"/>
      <c r="K4" s="56"/>
      <c r="L4" s="56"/>
      <c r="M4" s="56"/>
      <c r="N4" s="56"/>
      <c r="O4" s="56"/>
      <c r="P4" s="56"/>
      <c r="Q4" s="24"/>
      <c r="R4" s="24"/>
      <c r="T4" s="24"/>
    </row>
    <row r="5" spans="1:31" ht="9.9499999999999993" customHeight="1">
      <c r="A5" s="3"/>
      <c r="B5" s="3"/>
      <c r="C5" s="10"/>
      <c r="D5" s="3"/>
      <c r="E5" s="4"/>
      <c r="F5" s="35"/>
      <c r="G5" s="57" t="s">
        <v>28</v>
      </c>
      <c r="H5" s="58"/>
      <c r="I5" s="58"/>
      <c r="J5" s="58"/>
      <c r="K5" s="58"/>
      <c r="L5" s="58"/>
      <c r="M5" s="58"/>
      <c r="N5" s="58"/>
      <c r="O5" s="58"/>
      <c r="P5" s="58"/>
      <c r="Q5" s="24"/>
      <c r="R5" s="24"/>
      <c r="S5" s="24"/>
      <c r="T5" s="24"/>
    </row>
    <row r="6" spans="1:31" ht="9.9499999999999993" customHeight="1">
      <c r="A6" s="10"/>
      <c r="B6" s="3"/>
      <c r="C6" s="10"/>
      <c r="D6" s="3"/>
      <c r="E6" s="4"/>
      <c r="F6" s="7" t="s">
        <v>0</v>
      </c>
      <c r="G6" s="17" t="s">
        <v>29</v>
      </c>
      <c r="H6" s="18"/>
      <c r="K6" s="19" t="s">
        <v>30</v>
      </c>
      <c r="L6" s="20"/>
      <c r="M6" s="20"/>
      <c r="N6" s="21" t="s">
        <v>31</v>
      </c>
      <c r="O6" s="20"/>
      <c r="P6" s="20"/>
      <c r="Q6" s="24"/>
      <c r="R6" s="24"/>
      <c r="S6" s="24"/>
      <c r="T6" s="24"/>
    </row>
    <row r="7" spans="1:31" ht="9" customHeight="1">
      <c r="A7" s="8"/>
      <c r="B7" s="10"/>
      <c r="C7" s="10"/>
      <c r="D7" s="3"/>
      <c r="E7" s="4"/>
      <c r="F7" s="35"/>
      <c r="G7" s="22" t="str">
        <f>CONCATENATE("КБК ",A9)</f>
        <v>КБК 00007010000000000130</v>
      </c>
      <c r="H7" s="18"/>
      <c r="I7" s="18" t="str">
        <f>CONCATENATE("ОКТМО ",$C$1)</f>
        <v>ОКТМО 65715000</v>
      </c>
      <c r="J7" s="18"/>
      <c r="K7" s="18"/>
      <c r="L7" s="18"/>
      <c r="M7" s="18"/>
      <c r="N7" s="18"/>
      <c r="O7" s="18"/>
      <c r="P7" s="18"/>
      <c r="Q7" s="24"/>
      <c r="R7" s="24"/>
      <c r="S7" s="24"/>
      <c r="T7" s="24"/>
    </row>
    <row r="8" spans="1:31" ht="9" customHeight="1">
      <c r="B8" s="10"/>
      <c r="C8" s="3"/>
      <c r="D8" s="3"/>
      <c r="E8" s="4"/>
      <c r="F8" s="35"/>
      <c r="G8" s="23" t="s">
        <v>32</v>
      </c>
      <c r="H8" s="18"/>
      <c r="I8" s="18" t="s">
        <v>33</v>
      </c>
      <c r="J8" s="18"/>
      <c r="K8" s="18"/>
      <c r="L8" s="4"/>
      <c r="M8" s="8"/>
      <c r="N8" s="8"/>
      <c r="O8" s="4"/>
      <c r="P8" s="4"/>
      <c r="Q8" s="24"/>
      <c r="R8" s="24"/>
      <c r="S8" s="24"/>
      <c r="T8" s="24"/>
      <c r="AA8" s="23"/>
      <c r="AB8" s="18"/>
      <c r="AC8" s="18"/>
      <c r="AD8" s="18"/>
      <c r="AE8" s="18"/>
    </row>
    <row r="9" spans="1:31" ht="9" customHeight="1">
      <c r="A9" s="30" t="str">
        <f>Q16</f>
        <v>00007010000000000130</v>
      </c>
      <c r="B9" s="3" t="str">
        <f>R16</f>
        <v>Земцов  Николай  Сергеевич</v>
      </c>
      <c r="C9" s="3" t="str">
        <f>S16</f>
        <v xml:space="preserve">Земцов Савелий Николаевич </v>
      </c>
      <c r="D9" s="3">
        <f>T16</f>
        <v>0</v>
      </c>
      <c r="E9" s="4">
        <f>U16</f>
        <v>3351</v>
      </c>
      <c r="F9" s="35"/>
      <c r="G9" s="9" t="s">
        <v>34</v>
      </c>
      <c r="H9" s="5"/>
      <c r="I9" s="5"/>
      <c r="J9" s="5"/>
      <c r="K9" s="5"/>
      <c r="L9" s="5"/>
      <c r="M9" s="9" t="str">
        <f>CONCATENATE(" Гр : ",IF(T16="","",T16))</f>
        <v xml:space="preserve"> Гр : </v>
      </c>
      <c r="N9" s="9"/>
      <c r="O9" s="5"/>
      <c r="P9" s="5"/>
      <c r="Q9" s="24"/>
      <c r="R9" s="24"/>
      <c r="S9" s="24"/>
      <c r="T9" s="24"/>
    </row>
    <row r="10" spans="1:31" ht="11.25" customHeight="1">
      <c r="A10" s="3"/>
      <c r="B10" s="3"/>
      <c r="C10" s="3"/>
      <c r="D10" s="3"/>
      <c r="E10" s="24"/>
      <c r="F10" s="35"/>
      <c r="G10" s="3" t="str">
        <f>CONCATENATE("Наименование платежа: Оплата по договору №",IF(W16=0,"",W16),"")</f>
        <v>Наименование платежа: Оплата по договору №</v>
      </c>
      <c r="H10" s="5"/>
      <c r="I10" s="5"/>
      <c r="J10" s="5"/>
      <c r="K10" s="5"/>
      <c r="L10" s="5"/>
      <c r="M10" s="25" t="s">
        <v>35</v>
      </c>
      <c r="N10" s="9"/>
      <c r="O10" s="5"/>
      <c r="P10" s="5"/>
      <c r="Q10" s="24"/>
      <c r="R10" s="24"/>
      <c r="S10" s="24"/>
      <c r="T10" s="24"/>
    </row>
    <row r="11" spans="1:31" ht="4.5" customHeight="1" thickBot="1">
      <c r="A11" s="3"/>
      <c r="B11" s="3"/>
      <c r="C11" s="3"/>
      <c r="D11" s="3"/>
      <c r="E11" s="4"/>
      <c r="F11" s="35"/>
      <c r="Q11" s="24"/>
      <c r="R11" s="24"/>
      <c r="S11" s="24"/>
      <c r="T11" s="24"/>
    </row>
    <row r="12" spans="1:31" ht="12.75" customHeight="1" thickBot="1">
      <c r="B12" s="14"/>
      <c r="C12" s="3"/>
      <c r="D12" s="3"/>
      <c r="E12" s="4"/>
      <c r="F12" s="35"/>
      <c r="G12" s="2" t="s">
        <v>8</v>
      </c>
      <c r="H12" s="16">
        <v>42736</v>
      </c>
      <c r="I12" s="2" t="str">
        <f>I32</f>
        <v>Оплатить до: 15.01.2017</v>
      </c>
      <c r="J12" s="2"/>
      <c r="K12" s="15"/>
      <c r="L12" s="2"/>
      <c r="N12" s="31" t="s">
        <v>11</v>
      </c>
      <c r="O12" s="59"/>
      <c r="P12" s="60"/>
      <c r="Q12" s="24"/>
      <c r="R12" s="24"/>
      <c r="S12" s="24"/>
      <c r="T12" s="24"/>
    </row>
    <row r="13" spans="1:31" ht="2.1" customHeight="1">
      <c r="A13" s="3"/>
      <c r="B13" s="3"/>
      <c r="C13" s="3"/>
      <c r="D13" s="3"/>
      <c r="E13" s="4"/>
      <c r="F13" s="35"/>
      <c r="G13" s="5"/>
      <c r="H13" s="5"/>
      <c r="I13" s="5"/>
      <c r="J13" s="5"/>
      <c r="K13" s="5"/>
      <c r="L13" s="5"/>
      <c r="M13" s="24"/>
      <c r="N13" s="24"/>
      <c r="O13" s="24"/>
      <c r="P13" s="24"/>
      <c r="Q13" s="24"/>
      <c r="R13" s="24"/>
      <c r="S13" s="24"/>
      <c r="T13" s="24"/>
    </row>
    <row r="14" spans="1:31" ht="23.25" customHeight="1">
      <c r="A14" s="3"/>
      <c r="B14" s="3"/>
      <c r="D14" s="3"/>
      <c r="E14" s="4"/>
      <c r="F14" s="35"/>
      <c r="G14" s="67" t="s">
        <v>7</v>
      </c>
      <c r="H14" s="61" t="s">
        <v>1</v>
      </c>
      <c r="I14" s="11" t="s">
        <v>9</v>
      </c>
      <c r="J14" s="11" t="s">
        <v>10</v>
      </c>
      <c r="K14" s="63" t="str">
        <f>CONCATENATE("Начислено за ",TEXT(I15,"ММММ гггг"))</f>
        <v>Начислено за Январь 2017</v>
      </c>
      <c r="L14" s="61" t="s">
        <v>2</v>
      </c>
      <c r="M14" s="63" t="str">
        <f>CONCATENATE("Оплачено  ",TEXT(I15,"ММММ гггг"))</f>
        <v>Оплачено  Январь 2017</v>
      </c>
      <c r="N14" s="11" t="s">
        <v>12</v>
      </c>
      <c r="O14" s="63" t="str">
        <f>CONCATENATE("Аванс за ",TEXT(N15,"ММММ гггг"))</f>
        <v>Аванс за Январь 2017</v>
      </c>
      <c r="P14" s="61" t="s">
        <v>3</v>
      </c>
      <c r="Q14" s="24"/>
      <c r="R14" s="24"/>
      <c r="S14" s="24"/>
      <c r="T14" s="24"/>
    </row>
    <row r="15" spans="1:31" ht="9" customHeight="1">
      <c r="A15" s="3"/>
      <c r="C15" s="3"/>
      <c r="D15" s="3"/>
      <c r="E15" s="4"/>
      <c r="F15" s="35"/>
      <c r="G15" s="68"/>
      <c r="H15" s="62"/>
      <c r="I15" s="12">
        <v>42736</v>
      </c>
      <c r="J15" s="12"/>
      <c r="K15" s="64"/>
      <c r="L15" s="62"/>
      <c r="M15" s="64"/>
      <c r="N15" s="12">
        <v>42766</v>
      </c>
      <c r="O15" s="64"/>
      <c r="P15" s="62"/>
      <c r="Q15" s="24"/>
      <c r="R15" s="24"/>
      <c r="S15" s="24"/>
      <c r="T15" s="24"/>
    </row>
    <row r="16" spans="1:31" ht="12" customHeight="1">
      <c r="A16" s="3" t="str">
        <f>RIGHT(CONCATENATE("00",$E$1),3)</f>
        <v>099</v>
      </c>
      <c r="B16" s="3" t="str">
        <f>RIGHT(CONCATENATE("000",E9),4)</f>
        <v>3351</v>
      </c>
      <c r="C16" s="3" t="str">
        <f>CONCATENATE(A16,B16)</f>
        <v>0993351</v>
      </c>
      <c r="D16" s="3"/>
      <c r="E16" s="4"/>
      <c r="F16" s="35"/>
      <c r="G16" s="73" t="str">
        <f>$D$1</f>
        <v>МАДОУ д/с "Чайка"</v>
      </c>
      <c r="H16" s="49" t="s">
        <v>24</v>
      </c>
      <c r="I16" s="33"/>
      <c r="J16" s="32"/>
      <c r="K16" s="33"/>
      <c r="L16" s="33"/>
      <c r="M16" s="33"/>
      <c r="N16" s="33"/>
      <c r="O16" s="33"/>
      <c r="P16" s="33"/>
      <c r="Q16" s="10" t="s">
        <v>25</v>
      </c>
      <c r="R16" s="3" t="s">
        <v>26</v>
      </c>
      <c r="S16" s="3" t="s">
        <v>27</v>
      </c>
      <c r="T16" s="3"/>
      <c r="U16" s="3">
        <v>3351</v>
      </c>
      <c r="V16" s="2">
        <v>20898.23</v>
      </c>
      <c r="X16" s="1" t="s">
        <v>23</v>
      </c>
    </row>
    <row r="17" spans="1:20" ht="9" hidden="1" customHeight="1">
      <c r="A17" s="3"/>
      <c r="B17" s="3"/>
      <c r="C17" s="3"/>
      <c r="D17" s="3"/>
      <c r="E17" s="4"/>
      <c r="F17" s="35"/>
      <c r="G17" s="74"/>
      <c r="H17" s="51"/>
      <c r="I17" s="52"/>
      <c r="J17" s="52"/>
      <c r="K17" s="52"/>
      <c r="L17" s="52"/>
      <c r="M17" s="52"/>
      <c r="N17" s="52"/>
      <c r="O17" s="52"/>
      <c r="P17" s="52"/>
      <c r="Q17" s="24"/>
      <c r="R17" s="24"/>
      <c r="S17" s="24"/>
      <c r="T17" s="24"/>
    </row>
    <row r="18" spans="1:20" ht="3.6" customHeight="1">
      <c r="A18" s="3"/>
      <c r="B18" s="3"/>
      <c r="C18" s="3"/>
      <c r="D18" s="3"/>
      <c r="E18" s="4"/>
      <c r="F18" s="35"/>
      <c r="G18" s="37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3.5" customHeight="1">
      <c r="A19" s="3"/>
      <c r="B19" s="3"/>
      <c r="C19" s="3"/>
      <c r="D19" s="3"/>
      <c r="E19" s="4"/>
      <c r="F19" s="35"/>
      <c r="G19" s="45"/>
      <c r="H19" s="24"/>
      <c r="I19" s="24"/>
      <c r="J19" s="24"/>
      <c r="K19" s="24"/>
      <c r="L19" s="24"/>
      <c r="M19" s="24" t="s">
        <v>4</v>
      </c>
      <c r="N19" s="24"/>
      <c r="O19" s="71"/>
      <c r="P19" s="72"/>
      <c r="Q19" s="24"/>
      <c r="R19" s="24"/>
      <c r="S19" s="24"/>
      <c r="T19" s="24"/>
    </row>
    <row r="20" spans="1:20" ht="3.6" customHeight="1">
      <c r="A20" s="3"/>
      <c r="B20" s="3"/>
      <c r="C20" s="3"/>
      <c r="D20" s="3"/>
      <c r="E20" s="4"/>
      <c r="F20" s="35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5">
      <c r="A21" s="3"/>
      <c r="B21" s="3"/>
      <c r="C21" s="3"/>
      <c r="D21" s="3"/>
      <c r="E21" s="4"/>
      <c r="F21" s="35"/>
      <c r="G21" s="24"/>
      <c r="H21" s="24"/>
      <c r="I21" s="24"/>
      <c r="J21" s="24"/>
      <c r="K21" s="24"/>
      <c r="L21" s="24"/>
      <c r="M21" s="24" t="s">
        <v>5</v>
      </c>
      <c r="N21" s="24"/>
      <c r="O21" s="69"/>
      <c r="P21" s="70"/>
      <c r="Q21" s="24"/>
      <c r="R21" s="24"/>
      <c r="S21" s="24"/>
      <c r="T21" s="24"/>
    </row>
    <row r="22" spans="1:20" ht="5.0999999999999996" customHeight="1">
      <c r="A22" s="3"/>
      <c r="B22" s="3"/>
      <c r="C22" s="3"/>
      <c r="D22" s="3"/>
      <c r="E22" s="4"/>
      <c r="F22" s="38"/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24"/>
      <c r="R22" s="24"/>
      <c r="S22" s="24"/>
      <c r="T22" s="24"/>
    </row>
    <row r="23" spans="1:20" ht="3.75" customHeight="1">
      <c r="A23" s="3"/>
      <c r="B23" s="3"/>
      <c r="C23" s="3"/>
      <c r="D23" s="3"/>
      <c r="E23" s="4"/>
      <c r="F23" s="41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ht="9.9499999999999993" customHeight="1">
      <c r="A24" s="3"/>
      <c r="B24" s="3"/>
      <c r="C24" s="3"/>
      <c r="D24" s="3"/>
      <c r="E24" s="4"/>
      <c r="F24" s="35"/>
      <c r="G24" s="65" t="str">
        <f t="shared" ref="G24:G30" si="0">G4</f>
        <v>Финуправление администрации Нижнетуринского ГО</v>
      </c>
      <c r="H24" s="66"/>
      <c r="I24" s="66"/>
      <c r="J24" s="66"/>
      <c r="K24" s="66"/>
      <c r="L24" s="66"/>
      <c r="M24" s="66"/>
      <c r="N24" s="66"/>
      <c r="O24" s="66"/>
      <c r="P24" s="66"/>
      <c r="Q24" s="24"/>
      <c r="R24" s="24"/>
      <c r="S24" s="24"/>
      <c r="T24" s="24"/>
    </row>
    <row r="25" spans="1:20" ht="9.9499999999999993" customHeight="1">
      <c r="A25" s="3"/>
      <c r="B25" s="3"/>
      <c r="C25" s="3"/>
      <c r="D25" s="3"/>
      <c r="E25" s="4"/>
      <c r="F25" s="35"/>
      <c r="G25" s="57" t="str">
        <f t="shared" si="0"/>
        <v>Наименование д/с, л/с</v>
      </c>
      <c r="H25" s="58"/>
      <c r="I25" s="58"/>
      <c r="J25" s="58"/>
      <c r="K25" s="58"/>
      <c r="L25" s="58"/>
      <c r="M25" s="58"/>
      <c r="N25" s="58"/>
      <c r="O25" s="58"/>
      <c r="P25" s="58"/>
      <c r="Q25" s="24"/>
      <c r="R25" s="24"/>
      <c r="S25" s="24"/>
      <c r="T25" s="24"/>
    </row>
    <row r="26" spans="1:20" ht="9.9499999999999993" customHeight="1">
      <c r="A26" s="3"/>
      <c r="B26" s="3"/>
      <c r="C26" s="3"/>
      <c r="D26" s="3"/>
      <c r="E26" s="4"/>
      <c r="F26" s="35" t="s">
        <v>6</v>
      </c>
      <c r="G26" s="17" t="str">
        <f t="shared" si="0"/>
        <v>Р/счет</v>
      </c>
      <c r="H26" s="18"/>
      <c r="K26" s="19" t="str">
        <f>K6</f>
        <v>ИНН</v>
      </c>
      <c r="L26" s="20"/>
      <c r="M26" s="20"/>
      <c r="N26" s="21" t="str">
        <f>N6</f>
        <v>КПП</v>
      </c>
      <c r="O26" s="20"/>
      <c r="P26" s="20"/>
      <c r="Q26" s="24"/>
      <c r="R26" s="24"/>
      <c r="S26" s="24"/>
      <c r="T26" s="24"/>
    </row>
    <row r="27" spans="1:20" ht="9" customHeight="1">
      <c r="A27" s="3"/>
      <c r="B27" s="3"/>
      <c r="C27" s="3"/>
      <c r="D27" s="3"/>
      <c r="E27" s="4"/>
      <c r="F27" s="35"/>
      <c r="G27" s="22" t="str">
        <f t="shared" si="0"/>
        <v>КБК 00007010000000000130</v>
      </c>
      <c r="H27" s="18"/>
      <c r="I27" s="18" t="str">
        <f>I7</f>
        <v>ОКТМО 65715000</v>
      </c>
      <c r="J27" s="18"/>
      <c r="K27" s="18"/>
      <c r="L27" s="18"/>
      <c r="M27" s="18"/>
      <c r="N27" s="18"/>
      <c r="O27" s="18"/>
      <c r="P27" s="18"/>
      <c r="Q27" s="24"/>
      <c r="R27" s="24"/>
      <c r="S27" s="24"/>
      <c r="T27" s="24"/>
    </row>
    <row r="28" spans="1:20" ht="9" customHeight="1">
      <c r="A28" s="3"/>
      <c r="B28" s="3"/>
      <c r="C28" s="3"/>
      <c r="D28" s="3"/>
      <c r="E28" s="4"/>
      <c r="F28" s="35"/>
      <c r="G28" s="23" t="str">
        <f t="shared" si="0"/>
        <v>ПАО КБ " УБРИР" БИК</v>
      </c>
      <c r="H28" s="18"/>
      <c r="I28" s="18"/>
      <c r="J28" s="18"/>
      <c r="K28" s="18"/>
      <c r="L28" s="4"/>
      <c r="M28" s="8"/>
      <c r="N28" s="8"/>
      <c r="O28" s="4"/>
      <c r="P28" s="4"/>
      <c r="Q28" s="24"/>
      <c r="R28" s="24"/>
      <c r="S28" s="24"/>
      <c r="T28" s="24"/>
    </row>
    <row r="29" spans="1:20" ht="9" customHeight="1">
      <c r="A29" s="3"/>
      <c r="B29" s="3"/>
      <c r="C29" s="3"/>
      <c r="D29" s="3"/>
      <c r="E29" s="4"/>
      <c r="F29" s="35"/>
      <c r="G29" s="9" t="str">
        <f t="shared" si="0"/>
        <v>Плательщик: ФИО</v>
      </c>
      <c r="H29" s="5"/>
      <c r="I29" s="5"/>
      <c r="J29" s="5"/>
      <c r="K29" s="5"/>
      <c r="L29" s="5"/>
      <c r="M29" s="9" t="str">
        <f>M9</f>
        <v xml:space="preserve"> Гр : </v>
      </c>
      <c r="N29" s="9"/>
      <c r="O29" s="5"/>
      <c r="P29" s="5"/>
      <c r="Q29" s="24"/>
      <c r="R29" s="24"/>
      <c r="S29" s="24"/>
      <c r="T29" s="24"/>
    </row>
    <row r="30" spans="1:20" ht="11.25" customHeight="1">
      <c r="A30" s="3"/>
      <c r="B30" s="3"/>
      <c r="C30" s="3"/>
      <c r="D30" s="3"/>
      <c r="E30" s="4"/>
      <c r="F30" s="35"/>
      <c r="G30" s="3" t="str">
        <f t="shared" si="0"/>
        <v>Наименование платежа: Оплата по договору №</v>
      </c>
      <c r="H30" s="5"/>
      <c r="I30" s="5"/>
      <c r="J30" s="5"/>
      <c r="K30" s="5"/>
      <c r="L30" s="5"/>
      <c r="M30" s="25" t="str">
        <f>M10</f>
        <v>за:</v>
      </c>
      <c r="N30" s="9"/>
      <c r="O30" s="5"/>
      <c r="P30" s="5"/>
      <c r="Q30" s="24"/>
      <c r="R30" s="24"/>
      <c r="S30" s="24"/>
      <c r="T30" s="24"/>
    </row>
    <row r="31" spans="1:20" ht="3.75" customHeight="1" thickBot="1">
      <c r="A31" s="3"/>
      <c r="B31" s="3"/>
      <c r="C31" s="3"/>
      <c r="D31" s="3"/>
      <c r="E31" s="4"/>
      <c r="F31" s="35"/>
      <c r="Q31" s="24"/>
      <c r="R31" s="24"/>
      <c r="S31" s="24"/>
      <c r="T31" s="24"/>
    </row>
    <row r="32" spans="1:20" ht="13.5" customHeight="1" thickBot="1">
      <c r="A32" s="3"/>
      <c r="B32" s="3"/>
      <c r="C32" s="3"/>
      <c r="D32" s="3"/>
      <c r="E32" s="4"/>
      <c r="F32" s="35"/>
      <c r="G32" s="2" t="s">
        <v>8</v>
      </c>
      <c r="H32" s="16">
        <f>H12</f>
        <v>42736</v>
      </c>
      <c r="I32" s="2" t="s">
        <v>36</v>
      </c>
      <c r="J32" s="2"/>
      <c r="K32" s="15"/>
      <c r="L32" s="2"/>
      <c r="N32" s="31" t="s">
        <v>11</v>
      </c>
      <c r="O32" s="59">
        <f>O12</f>
        <v>0</v>
      </c>
      <c r="P32" s="60"/>
      <c r="Q32" s="24"/>
      <c r="R32" s="24"/>
      <c r="S32" s="24"/>
      <c r="T32" s="24"/>
    </row>
    <row r="33" spans="1:24" ht="2.1" customHeight="1">
      <c r="A33" s="3"/>
      <c r="B33" s="3"/>
      <c r="C33" s="3"/>
      <c r="D33" s="3"/>
      <c r="E33" s="4"/>
      <c r="F33" s="35"/>
      <c r="G33" s="36"/>
      <c r="H33" s="36"/>
      <c r="I33" s="5"/>
      <c r="J33" s="5"/>
      <c r="K33" s="5"/>
      <c r="L33" s="5"/>
      <c r="M33" s="24"/>
      <c r="N33" s="24"/>
      <c r="O33" s="24"/>
      <c r="P33" s="24"/>
      <c r="Q33" s="24"/>
      <c r="R33" s="24"/>
      <c r="S33" s="24"/>
      <c r="T33" s="24"/>
    </row>
    <row r="34" spans="1:24" ht="23.25" customHeight="1">
      <c r="A34" s="3"/>
      <c r="B34" s="3"/>
      <c r="C34" s="3"/>
      <c r="D34" s="3"/>
      <c r="E34" s="4"/>
      <c r="F34" s="35"/>
      <c r="G34" s="67" t="s">
        <v>7</v>
      </c>
      <c r="H34" s="61" t="s">
        <v>1</v>
      </c>
      <c r="I34" s="11" t="s">
        <v>9</v>
      </c>
      <c r="J34" s="11" t="s">
        <v>10</v>
      </c>
      <c r="K34" s="63" t="str">
        <f>CONCATENATE("Начислено за ",TEXT(I35,"ММММ гггг"))</f>
        <v>Начислено за Январь 2017</v>
      </c>
      <c r="L34" s="61" t="s">
        <v>2</v>
      </c>
      <c r="M34" s="63" t="str">
        <f>CONCATENATE("Оплачено  ",TEXT(I35,"ММММ гггг"))</f>
        <v>Оплачено  Январь 2017</v>
      </c>
      <c r="N34" s="11" t="s">
        <v>12</v>
      </c>
      <c r="O34" s="63" t="str">
        <f>CONCATENATE("Аванс за ",TEXT(N35,"ММММ гггг"))</f>
        <v>Аванс за Январь 2017</v>
      </c>
      <c r="P34" s="61" t="s">
        <v>3</v>
      </c>
      <c r="Q34" s="24"/>
      <c r="R34" s="24"/>
      <c r="S34" s="24"/>
      <c r="T34" s="24"/>
    </row>
    <row r="35" spans="1:24" ht="9" customHeight="1">
      <c r="A35" s="3"/>
      <c r="B35" s="3"/>
      <c r="C35" s="3"/>
      <c r="D35" s="3"/>
      <c r="E35" s="4"/>
      <c r="F35" s="35"/>
      <c r="G35" s="68"/>
      <c r="H35" s="62"/>
      <c r="I35" s="12">
        <f>I15</f>
        <v>42736</v>
      </c>
      <c r="J35" s="12"/>
      <c r="K35" s="64"/>
      <c r="L35" s="62"/>
      <c r="M35" s="64"/>
      <c r="N35" s="12">
        <f>N15</f>
        <v>42766</v>
      </c>
      <c r="O35" s="64"/>
      <c r="P35" s="62"/>
      <c r="Q35" s="24"/>
      <c r="R35" s="24"/>
      <c r="S35" s="24"/>
      <c r="T35" s="24"/>
    </row>
    <row r="36" spans="1:24" ht="12" customHeight="1">
      <c r="A36" s="3"/>
      <c r="B36" s="3"/>
      <c r="C36" s="3"/>
      <c r="D36" s="3"/>
      <c r="E36" s="4"/>
      <c r="F36" s="35"/>
      <c r="G36" s="73" t="str">
        <f>G16</f>
        <v>МАДОУ д/с "Чайка"</v>
      </c>
      <c r="H36" s="50" t="str">
        <f>IF(H16=0,"",H16)</f>
        <v>Родительская плата</v>
      </c>
      <c r="I36" s="53">
        <f>I16</f>
        <v>0</v>
      </c>
      <c r="J36" s="54" t="str">
        <f>IF(J16=0,"",J16)</f>
        <v/>
      </c>
      <c r="K36" s="53">
        <f>K16</f>
        <v>0</v>
      </c>
      <c r="L36" s="53">
        <f>L16</f>
        <v>0</v>
      </c>
      <c r="M36" s="53">
        <f>M16</f>
        <v>0</v>
      </c>
      <c r="N36" s="53">
        <f>N16</f>
        <v>0</v>
      </c>
      <c r="O36" s="53">
        <f>O16</f>
        <v>0</v>
      </c>
      <c r="P36" s="53">
        <f>P16</f>
        <v>0</v>
      </c>
      <c r="Q36" s="44"/>
      <c r="R36" s="24"/>
      <c r="S36" s="24"/>
      <c r="T36" s="24"/>
    </row>
    <row r="37" spans="1:24" ht="8.25" hidden="1" customHeight="1">
      <c r="A37" s="3"/>
      <c r="B37" s="3"/>
      <c r="C37" s="3"/>
      <c r="D37" s="3"/>
      <c r="E37" s="4"/>
      <c r="F37" s="35"/>
      <c r="G37" s="74"/>
      <c r="H37" s="51"/>
      <c r="I37" s="52"/>
      <c r="J37" s="52"/>
      <c r="K37" s="52"/>
      <c r="L37" s="52"/>
      <c r="M37" s="52"/>
      <c r="N37" s="52"/>
      <c r="O37" s="52"/>
      <c r="P37" s="52"/>
      <c r="Q37" s="24"/>
      <c r="R37" s="24"/>
      <c r="S37" s="24"/>
      <c r="T37" s="24"/>
    </row>
    <row r="38" spans="1:24" ht="3.6" customHeight="1">
      <c r="A38" s="3"/>
      <c r="B38" s="3"/>
      <c r="C38" s="3"/>
      <c r="D38" s="3"/>
      <c r="E38" s="4"/>
      <c r="F38" s="13"/>
      <c r="G38" s="42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4" ht="18" customHeight="1">
      <c r="A39" s="3"/>
      <c r="B39" s="3"/>
      <c r="C39" s="3"/>
      <c r="D39" s="3"/>
      <c r="E39" s="4"/>
      <c r="F39" s="13"/>
      <c r="G39" s="46"/>
      <c r="H39" s="28"/>
      <c r="I39" s="29"/>
      <c r="J39" s="29"/>
      <c r="K39" s="29"/>
      <c r="L39" s="29"/>
      <c r="M39" s="24" t="s">
        <v>4</v>
      </c>
      <c r="N39" s="24"/>
      <c r="O39" s="71">
        <f>SUM(P36:P38)</f>
        <v>0</v>
      </c>
      <c r="P39" s="72"/>
      <c r="Q39" s="24"/>
      <c r="R39" s="24"/>
      <c r="S39" s="24"/>
      <c r="T39" s="24"/>
    </row>
    <row r="40" spans="1:24" ht="3" customHeight="1">
      <c r="A40" s="3"/>
      <c r="B40" s="3"/>
      <c r="C40" s="3"/>
      <c r="D40" s="3"/>
      <c r="E40" s="4"/>
      <c r="F40" s="13"/>
      <c r="G40" s="28"/>
      <c r="H40" s="28"/>
      <c r="I40" s="29"/>
      <c r="J40" s="29"/>
      <c r="K40" s="29"/>
      <c r="L40" s="29"/>
      <c r="M40" s="24"/>
      <c r="N40" s="24"/>
      <c r="O40" s="24"/>
      <c r="P40" s="24"/>
      <c r="Q40" s="24"/>
      <c r="R40" s="24"/>
      <c r="S40" s="24"/>
      <c r="T40" s="24"/>
    </row>
    <row r="41" spans="1:24" ht="16.5" customHeight="1">
      <c r="A41" s="10"/>
      <c r="B41" s="10"/>
      <c r="C41" s="10"/>
      <c r="D41" s="10"/>
      <c r="E41" s="4"/>
      <c r="F41" s="13"/>
      <c r="G41" s="34"/>
      <c r="H41" s="26"/>
      <c r="I41" s="27"/>
      <c r="J41" s="27"/>
      <c r="K41" s="27"/>
      <c r="L41" s="27"/>
      <c r="M41" s="24" t="s">
        <v>5</v>
      </c>
      <c r="N41" s="24"/>
      <c r="O41" s="69"/>
      <c r="P41" s="70"/>
      <c r="Q41" s="24"/>
      <c r="R41" s="24"/>
      <c r="S41" s="24"/>
      <c r="T41" s="24"/>
    </row>
    <row r="42" spans="1:24" ht="3" customHeight="1">
      <c r="A42" s="3"/>
      <c r="B42" s="3"/>
      <c r="C42" s="3"/>
      <c r="D42" s="3"/>
      <c r="E42" s="4"/>
      <c r="F42" s="39"/>
      <c r="G42" s="43"/>
      <c r="H42" s="43"/>
      <c r="I42" s="39"/>
      <c r="J42" s="39"/>
      <c r="K42" s="39"/>
      <c r="L42" s="39"/>
      <c r="M42" s="39"/>
      <c r="N42" s="39"/>
      <c r="O42" s="39"/>
      <c r="P42" s="39"/>
      <c r="Q42" s="24"/>
      <c r="R42" s="24"/>
      <c r="S42" s="24"/>
      <c r="T42" s="24"/>
    </row>
    <row r="43" spans="1:24" ht="5.25" customHeight="1">
      <c r="D43" s="3"/>
      <c r="E43" s="4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24"/>
      <c r="R43" s="24"/>
      <c r="S43" s="24"/>
      <c r="T43" s="24"/>
    </row>
    <row r="44" spans="1:24" hidden="1">
      <c r="H44" s="1" t="s">
        <v>13</v>
      </c>
    </row>
    <row r="45" spans="1:24" hidden="1">
      <c r="H45" s="49" t="s">
        <v>24</v>
      </c>
      <c r="I45" s="33">
        <v>16976.490000000002</v>
      </c>
      <c r="J45" s="32">
        <v>21</v>
      </c>
      <c r="K45" s="33">
        <v>1871.74</v>
      </c>
      <c r="L45" s="33">
        <v>0</v>
      </c>
      <c r="M45" s="33">
        <v>0</v>
      </c>
      <c r="N45" s="33">
        <v>18848.23</v>
      </c>
      <c r="O45" s="33">
        <v>2050</v>
      </c>
      <c r="P45" s="33">
        <f>IF(V45&gt;0,V45,0)</f>
        <v>20898.23</v>
      </c>
      <c r="Q45" s="10" t="s">
        <v>25</v>
      </c>
      <c r="R45" s="3" t="s">
        <v>26</v>
      </c>
      <c r="S45" s="3" t="s">
        <v>27</v>
      </c>
      <c r="T45" s="3"/>
      <c r="U45" s="3">
        <v>3351</v>
      </c>
      <c r="V45" s="2">
        <v>20898.23</v>
      </c>
      <c r="X45" s="1" t="s">
        <v>23</v>
      </c>
    </row>
  </sheetData>
  <mergeCells count="26">
    <mergeCell ref="P34:P35"/>
    <mergeCell ref="G25:P25"/>
    <mergeCell ref="O32:P32"/>
    <mergeCell ref="O19:P19"/>
    <mergeCell ref="O21:P21"/>
    <mergeCell ref="G34:G35"/>
    <mergeCell ref="O14:O15"/>
    <mergeCell ref="P14:P15"/>
    <mergeCell ref="G14:G15"/>
    <mergeCell ref="H14:H15"/>
    <mergeCell ref="M14:M15"/>
    <mergeCell ref="O41:P41"/>
    <mergeCell ref="O39:P39"/>
    <mergeCell ref="G16:G17"/>
    <mergeCell ref="G36:G37"/>
    <mergeCell ref="O34:O35"/>
    <mergeCell ref="G4:P4"/>
    <mergeCell ref="G5:P5"/>
    <mergeCell ref="O12:P12"/>
    <mergeCell ref="H34:H35"/>
    <mergeCell ref="K34:K35"/>
    <mergeCell ref="L34:L35"/>
    <mergeCell ref="M34:M35"/>
    <mergeCell ref="G24:P24"/>
    <mergeCell ref="K14:K15"/>
    <mergeCell ref="L14:L15"/>
  </mergeCells>
  <phoneticPr fontId="9" type="noConversion"/>
  <pageMargins left="0" right="0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Квитанция 43-99</vt:lpstr>
      <vt:lpstr>'Квитанция 43-99'!Область_печати</vt:lpstr>
    </vt:vector>
  </TitlesOfParts>
  <Company>mav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Надоршина Татьяна Александровна</cp:lastModifiedBy>
  <cp:lastPrinted>2019-11-15T04:47:24Z</cp:lastPrinted>
  <dcterms:created xsi:type="dcterms:W3CDTF">2005-03-05T07:59:05Z</dcterms:created>
  <dcterms:modified xsi:type="dcterms:W3CDTF">2019-11-15T05:24:50Z</dcterms:modified>
</cp:coreProperties>
</file>